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456" windowWidth="22400" windowHeight="17300" tabRatio="997" firstSheet="3" activeTab="3"/>
  </bookViews>
  <sheets>
    <sheet name="LOFFREDO" sheetId="1" r:id="rId1"/>
    <sheet name="LICCATI" sheetId="2" r:id="rId2"/>
    <sheet name="BOVI CAMPEGGI" sheetId="3" r:id="rId3"/>
    <sheet name="1" sheetId="4" r:id="rId4"/>
  </sheets>
  <definedNames>
    <definedName name="_xlnm.Print_Area" localSheetId="1">'LICCATI'!$A$1:$L$41</definedName>
  </definedNames>
  <calcPr fullCalcOnLoad="1"/>
</workbook>
</file>

<file path=xl/sharedStrings.xml><?xml version="1.0" encoding="utf-8"?>
<sst xmlns="http://schemas.openxmlformats.org/spreadsheetml/2006/main" count="85" uniqueCount="40">
  <si>
    <t>10 CFU</t>
  </si>
  <si>
    <t>5 CFU</t>
  </si>
  <si>
    <t>LODE</t>
  </si>
  <si>
    <t>MAX</t>
  </si>
  <si>
    <t>LODI</t>
  </si>
  <si>
    <t>28-30</t>
  </si>
  <si>
    <t>25-27</t>
  </si>
  <si>
    <t>21-24</t>
  </si>
  <si>
    <t>MEDIA</t>
  </si>
  <si>
    <t>TOTALE ESAMI</t>
  </si>
  <si>
    <t>TOTALE LODI</t>
  </si>
  <si>
    <t>+ 2,5 %</t>
  </si>
  <si>
    <t>MEDIA 110/110</t>
  </si>
  <si>
    <t>VOTAZIONE FINALE</t>
  </si>
  <si>
    <t>MEDIE</t>
  </si>
  <si>
    <t>18-20</t>
  </si>
  <si>
    <t>CANDIDATO/A</t>
  </si>
  <si>
    <t xml:space="preserve">Matricola n° </t>
  </si>
  <si>
    <t>Prova finale</t>
  </si>
  <si>
    <t>voto</t>
  </si>
  <si>
    <t>LOFFREDO MONICA</t>
  </si>
  <si>
    <t>media parziale</t>
  </si>
  <si>
    <t>media definitiva</t>
  </si>
  <si>
    <t>semestrali</t>
  </si>
  <si>
    <t>: 2 =</t>
  </si>
  <si>
    <t>annuali</t>
  </si>
  <si>
    <t>: 23 =</t>
  </si>
  <si>
    <t>: 2 = 25,75</t>
  </si>
  <si>
    <t>LICCATI SALVATORE NICO</t>
  </si>
  <si>
    <t>LODE</t>
  </si>
  <si>
    <t>BOVI CAMPEGGI EMANUELE</t>
  </si>
  <si>
    <t>L</t>
  </si>
  <si>
    <t>L</t>
  </si>
  <si>
    <t>L</t>
  </si>
  <si>
    <t>95/110</t>
  </si>
  <si>
    <t>voto di partenza</t>
  </si>
  <si>
    <t>VOTAZIONE FINALE</t>
  </si>
  <si>
    <t xml:space="preserve">Se lo studente avrà una votazione complessiva di almeno 108/110 e una votazione alla prova finale di 30/30, la Commissione potrà valutare, esaminando il Curriculum degli studi, se raggiungere la votazione di laurea di 110/110; successivamente se nell’esame di laurea (prova finale) lo studente ha ottenuto la lode, questa potrà essere aggiunta alla votazione finale di 110/110. </t>
  </si>
  <si>
    <t>Inserire i voti dei singoli esami (compreso quello della discussione della prova finale) nelle due colonne azzurre e la lettera L (=lode) nelle due colonne verdi.</t>
  </si>
  <si>
    <t>CORSO DI STUDI IN SCIENZE DEI BENI CULTURALI - DM 509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</si>
</sst>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&quot;€&quot;\ #,##0;\-&quot;€&quot;\ #,##0"/>
    <numFmt numFmtId="169" formatCode="&quot;€&quot;\ #,##0;[Red]\-&quot;€&quot;\ #,##0"/>
    <numFmt numFmtId="170" formatCode="&quot;€&quot;\ #,##0.00;\-&quot;€&quot;\ #,##0.00"/>
    <numFmt numFmtId="171" formatCode="&quot;€&quot;\ #,##0.00;[Red]\-&quot;€&quot;\ #,##0.00"/>
    <numFmt numFmtId="172" formatCode="_-&quot;€&quot;\ * #,##0_-;\-&quot;€&quot;\ * #,##0_-;_-&quot;€&quot;\ * &quot;-&quot;_-;_-@_-"/>
    <numFmt numFmtId="173" formatCode="_-&quot;€&quot;\ * #,##0.00_-;\-&quot;€&quot;\ * #,##0.00_-;_-&quot;€&quot;\ * &quot;-&quot;??_-;_-@_-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000"/>
    <numFmt numFmtId="181" formatCode="0.0"/>
    <numFmt numFmtId="182" formatCode="h\.mm\.ss"/>
    <numFmt numFmtId="183" formatCode="0.0%"/>
    <numFmt numFmtId="184" formatCode="0.00000"/>
    <numFmt numFmtId="185" formatCode="General"/>
    <numFmt numFmtId="186" formatCode="@"/>
  </numFmts>
  <fonts count="19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21"/>
      <name val="Arial"/>
      <family val="0"/>
    </font>
    <font>
      <sz val="10"/>
      <color indexed="16"/>
      <name val="Arial"/>
      <family val="0"/>
    </font>
    <font>
      <sz val="10"/>
      <color indexed="20"/>
      <name val="Arial"/>
      <family val="0"/>
    </font>
    <font>
      <sz val="10"/>
      <color indexed="14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b/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color indexed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1" fontId="4" fillId="0" borderId="7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1" fontId="15" fillId="2" borderId="8" xfId="0" applyNumberFormat="1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15" fillId="2" borderId="17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0" borderId="18" xfId="0" applyBorder="1" applyAlignment="1">
      <alignment/>
    </xf>
    <xf numFmtId="1" fontId="8" fillId="3" borderId="19" xfId="0" applyNumberFormat="1" applyFont="1" applyFill="1" applyBorder="1" applyAlignment="1">
      <alignment horizontal="right"/>
    </xf>
    <xf numFmtId="1" fontId="2" fillId="3" borderId="19" xfId="0" applyNumberFormat="1" applyFont="1" applyFill="1" applyBorder="1" applyAlignment="1">
      <alignment horizontal="right"/>
    </xf>
    <xf numFmtId="1" fontId="2" fillId="3" borderId="19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15" fillId="2" borderId="8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49" fontId="2" fillId="4" borderId="19" xfId="0" applyNumberFormat="1" applyFont="1" applyFill="1" applyBorder="1" applyAlignment="1">
      <alignment horizontal="left"/>
    </xf>
    <xf numFmtId="0" fontId="8" fillId="4" borderId="19" xfId="0" applyFont="1" applyFill="1" applyBorder="1" applyAlignment="1">
      <alignment horizontal="left"/>
    </xf>
    <xf numFmtId="0" fontId="11" fillId="4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8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G15" sqref="G15"/>
    </sheetView>
  </sheetViews>
  <sheetFormatPr defaultColWidth="11.421875" defaultRowHeight="12.75"/>
  <sheetData>
    <row r="1" spans="1:2" ht="12.75">
      <c r="A1" s="74" t="s">
        <v>20</v>
      </c>
      <c r="B1" s="74">
        <v>225945</v>
      </c>
    </row>
    <row r="2" spans="4:7" ht="24">
      <c r="D2" s="75" t="s">
        <v>21</v>
      </c>
      <c r="F2" s="75" t="s">
        <v>22</v>
      </c>
      <c r="G2" t="s">
        <v>35</v>
      </c>
    </row>
    <row r="3" spans="1:2" ht="12">
      <c r="A3" t="s">
        <v>23</v>
      </c>
      <c r="B3">
        <v>26</v>
      </c>
    </row>
    <row r="4" ht="12">
      <c r="B4">
        <v>25</v>
      </c>
    </row>
    <row r="6" spans="2:4" ht="12">
      <c r="B6">
        <f>SUM(B3:B4)</f>
        <v>51</v>
      </c>
      <c r="C6" t="s">
        <v>24</v>
      </c>
      <c r="D6">
        <v>25.5</v>
      </c>
    </row>
    <row r="8" spans="1:2" ht="12">
      <c r="A8" t="s">
        <v>25</v>
      </c>
      <c r="B8">
        <v>25</v>
      </c>
    </row>
    <row r="9" ht="12">
      <c r="B9">
        <v>18</v>
      </c>
    </row>
    <row r="10" ht="12">
      <c r="B10">
        <v>24</v>
      </c>
    </row>
    <row r="11" ht="12">
      <c r="B11">
        <v>26</v>
      </c>
    </row>
    <row r="12" ht="12">
      <c r="B12">
        <v>23</v>
      </c>
    </row>
    <row r="13" ht="12">
      <c r="B13">
        <v>30</v>
      </c>
    </row>
    <row r="14" ht="12">
      <c r="B14">
        <v>29</v>
      </c>
    </row>
    <row r="15" ht="12">
      <c r="B15">
        <v>29</v>
      </c>
    </row>
    <row r="16" ht="12">
      <c r="B16">
        <v>30</v>
      </c>
    </row>
    <row r="17" ht="12">
      <c r="B17">
        <v>28</v>
      </c>
    </row>
    <row r="18" ht="12">
      <c r="B18">
        <v>28</v>
      </c>
    </row>
    <row r="19" ht="12">
      <c r="B19">
        <v>26</v>
      </c>
    </row>
    <row r="20" ht="12">
      <c r="B20">
        <v>26</v>
      </c>
    </row>
    <row r="21" ht="12">
      <c r="B21">
        <v>24</v>
      </c>
    </row>
    <row r="22" ht="12">
      <c r="B22">
        <v>25</v>
      </c>
    </row>
    <row r="23" ht="12">
      <c r="B23">
        <v>27</v>
      </c>
    </row>
    <row r="24" ht="12">
      <c r="B24">
        <v>29</v>
      </c>
    </row>
    <row r="25" ht="12">
      <c r="B25">
        <v>29</v>
      </c>
    </row>
    <row r="26" ht="12">
      <c r="B26">
        <v>28</v>
      </c>
    </row>
    <row r="27" ht="12">
      <c r="B27">
        <v>21</v>
      </c>
    </row>
    <row r="28" ht="12">
      <c r="B28">
        <v>23</v>
      </c>
    </row>
    <row r="29" ht="12">
      <c r="B29">
        <v>29</v>
      </c>
    </row>
    <row r="30" ht="12">
      <c r="B30">
        <v>30</v>
      </c>
    </row>
    <row r="32" spans="2:4" ht="12">
      <c r="B32">
        <f>SUM(B8:B31)</f>
        <v>607</v>
      </c>
      <c r="C32" t="s">
        <v>26</v>
      </c>
      <c r="D32">
        <v>26</v>
      </c>
    </row>
    <row r="34" spans="4:7" ht="12">
      <c r="D34">
        <f>SUM(D6:D33)</f>
        <v>51.5</v>
      </c>
      <c r="E34" t="s">
        <v>27</v>
      </c>
      <c r="F34">
        <v>26</v>
      </c>
      <c r="G34" s="79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C27" sqref="C27"/>
    </sheetView>
  </sheetViews>
  <sheetFormatPr defaultColWidth="8.8515625" defaultRowHeight="12.75"/>
  <cols>
    <col min="1" max="1" width="2.7109375" style="0" customWidth="1"/>
    <col min="2" max="5" width="8.7109375" style="0" customWidth="1"/>
    <col min="6" max="6" width="8.421875" style="0" customWidth="1"/>
    <col min="7" max="7" width="8.7109375" style="0" customWidth="1"/>
    <col min="8" max="8" width="3.28125" style="0" customWidth="1"/>
    <col min="9" max="9" width="8.7109375" style="0" customWidth="1"/>
    <col min="10" max="10" width="8.8515625" style="0" customWidth="1"/>
    <col min="11" max="11" width="12.140625" style="0" customWidth="1"/>
    <col min="12" max="12" width="2.28125" style="0" customWidth="1"/>
  </cols>
  <sheetData>
    <row r="1" spans="1:12" ht="12.75" thickTop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2">
      <c r="A2" s="51"/>
      <c r="B2" s="85" t="s">
        <v>16</v>
      </c>
      <c r="C2" s="85"/>
      <c r="D2" s="85"/>
      <c r="E2" s="85"/>
      <c r="F2" s="85"/>
      <c r="G2" s="85"/>
      <c r="H2" s="85"/>
      <c r="I2" s="85"/>
      <c r="J2" s="3"/>
      <c r="K2" s="3"/>
      <c r="L2" s="52"/>
    </row>
    <row r="3" spans="1:12" ht="12.75" thickBot="1">
      <c r="A3" s="51"/>
      <c r="B3" s="39"/>
      <c r="C3" s="39"/>
      <c r="D3" s="39"/>
      <c r="E3" s="39"/>
      <c r="F3" s="39"/>
      <c r="G3" s="39"/>
      <c r="H3" s="39"/>
      <c r="I3" s="39"/>
      <c r="J3" s="3"/>
      <c r="K3" s="3"/>
      <c r="L3" s="52"/>
    </row>
    <row r="4" spans="1:12" ht="12.75" thickBot="1">
      <c r="A4" s="51"/>
      <c r="B4" s="86" t="s">
        <v>28</v>
      </c>
      <c r="C4" s="87"/>
      <c r="D4" s="87"/>
      <c r="E4" s="87"/>
      <c r="F4" s="88"/>
      <c r="G4" s="89" t="s">
        <v>17</v>
      </c>
      <c r="H4" s="89"/>
      <c r="I4" s="89"/>
      <c r="J4" s="25">
        <v>243814</v>
      </c>
      <c r="K4" s="3"/>
      <c r="L4" s="52"/>
    </row>
    <row r="5" spans="1:12" ht="12">
      <c r="A5" s="51"/>
      <c r="B5" s="3"/>
      <c r="C5" s="3"/>
      <c r="D5" s="3"/>
      <c r="E5" s="3"/>
      <c r="F5" s="3"/>
      <c r="G5" s="3"/>
      <c r="H5" s="3"/>
      <c r="I5" s="3"/>
      <c r="J5" s="3"/>
      <c r="K5" s="3"/>
      <c r="L5" s="52"/>
    </row>
    <row r="6" spans="1:12" s="2" customFormat="1" ht="12">
      <c r="A6" s="53"/>
      <c r="B6" s="40"/>
      <c r="C6" s="40" t="s">
        <v>0</v>
      </c>
      <c r="D6" s="40" t="s">
        <v>2</v>
      </c>
      <c r="E6" s="40"/>
      <c r="F6" s="40" t="s">
        <v>1</v>
      </c>
      <c r="G6" s="40" t="s">
        <v>2</v>
      </c>
      <c r="H6" s="40"/>
      <c r="I6" s="40"/>
      <c r="J6" s="5"/>
      <c r="K6" s="5"/>
      <c r="L6" s="54"/>
    </row>
    <row r="7" spans="1:12" s="2" customFormat="1" ht="12">
      <c r="A7" s="53"/>
      <c r="B7" s="5"/>
      <c r="C7" s="5" t="s">
        <v>19</v>
      </c>
      <c r="D7" s="5"/>
      <c r="E7" s="5"/>
      <c r="F7" s="65" t="s">
        <v>19</v>
      </c>
      <c r="G7" s="65"/>
      <c r="H7" s="5"/>
      <c r="I7" s="5"/>
      <c r="J7" s="5"/>
      <c r="K7" s="5"/>
      <c r="L7" s="54"/>
    </row>
    <row r="8" spans="1:12" ht="15.75" customHeight="1">
      <c r="A8" s="51"/>
      <c r="B8" s="41"/>
      <c r="C8" s="61"/>
      <c r="D8" s="63"/>
      <c r="E8" s="71"/>
      <c r="F8" s="61">
        <v>30</v>
      </c>
      <c r="G8" s="68"/>
      <c r="H8" s="41" t="s">
        <v>18</v>
      </c>
      <c r="I8" s="42"/>
      <c r="J8" s="42"/>
      <c r="K8" s="71"/>
      <c r="L8" s="52"/>
    </row>
    <row r="9" spans="1:12" ht="12">
      <c r="A9" s="51"/>
      <c r="B9" s="6">
        <f aca="true" t="shared" si="0" ref="B9:B16">COUNT(C9:C9)+(B8*COUNT(C9:C9))</f>
        <v>1</v>
      </c>
      <c r="C9" s="62">
        <v>29</v>
      </c>
      <c r="D9" s="64"/>
      <c r="E9" s="6">
        <f>COUNT(F9:F9)</f>
        <v>1</v>
      </c>
      <c r="F9" s="69">
        <v>18</v>
      </c>
      <c r="G9" s="66"/>
      <c r="H9" s="3"/>
      <c r="I9" s="3"/>
      <c r="J9" s="3"/>
      <c r="K9" s="3"/>
      <c r="L9" s="52"/>
    </row>
    <row r="10" spans="1:12" ht="12">
      <c r="A10" s="51"/>
      <c r="B10" s="6">
        <f t="shared" si="0"/>
        <v>2</v>
      </c>
      <c r="C10" s="62">
        <v>25</v>
      </c>
      <c r="D10" s="64"/>
      <c r="E10" s="6">
        <f aca="true" t="shared" si="1" ref="E10:E16">COUNT(F10:F10)+(E9*COUNT(F10:F10))</f>
        <v>2</v>
      </c>
      <c r="F10" s="69">
        <v>18</v>
      </c>
      <c r="G10" s="66"/>
      <c r="H10" s="3"/>
      <c r="I10" s="3"/>
      <c r="J10" s="3"/>
      <c r="K10" s="3"/>
      <c r="L10" s="52"/>
    </row>
    <row r="11" spans="1:12" ht="12">
      <c r="A11" s="51"/>
      <c r="B11" s="6">
        <f t="shared" si="0"/>
        <v>3</v>
      </c>
      <c r="C11" s="62">
        <v>27</v>
      </c>
      <c r="D11" s="64"/>
      <c r="E11" s="6">
        <f t="shared" si="1"/>
        <v>3</v>
      </c>
      <c r="F11" s="69">
        <v>23</v>
      </c>
      <c r="G11" s="66"/>
      <c r="H11" s="3"/>
      <c r="I11" s="3"/>
      <c r="J11" s="3"/>
      <c r="K11" s="3"/>
      <c r="L11" s="52"/>
    </row>
    <row r="12" spans="1:12" ht="12">
      <c r="A12" s="51"/>
      <c r="B12" s="6">
        <f t="shared" si="0"/>
        <v>4</v>
      </c>
      <c r="C12" s="62">
        <v>27</v>
      </c>
      <c r="D12" s="64"/>
      <c r="E12" s="6">
        <f t="shared" si="1"/>
        <v>4</v>
      </c>
      <c r="F12" s="69">
        <v>23</v>
      </c>
      <c r="G12" s="66"/>
      <c r="H12" s="3"/>
      <c r="I12" s="3"/>
      <c r="J12" s="3"/>
      <c r="K12" s="3"/>
      <c r="L12" s="52"/>
    </row>
    <row r="13" spans="1:12" ht="12">
      <c r="A13" s="51"/>
      <c r="B13" s="6">
        <f t="shared" si="0"/>
        <v>0</v>
      </c>
      <c r="C13" s="62"/>
      <c r="D13" s="64"/>
      <c r="E13" s="6">
        <f t="shared" si="1"/>
        <v>5</v>
      </c>
      <c r="F13" s="69">
        <v>22</v>
      </c>
      <c r="G13" s="66"/>
      <c r="H13" s="3"/>
      <c r="I13" s="3"/>
      <c r="J13" s="3"/>
      <c r="K13" s="3"/>
      <c r="L13" s="52"/>
    </row>
    <row r="14" spans="1:12" ht="12">
      <c r="A14" s="51"/>
      <c r="B14" s="6">
        <f t="shared" si="0"/>
        <v>0</v>
      </c>
      <c r="C14" s="62"/>
      <c r="D14" s="64"/>
      <c r="E14" s="6">
        <f t="shared" si="1"/>
        <v>6</v>
      </c>
      <c r="F14" s="69">
        <v>27</v>
      </c>
      <c r="G14" s="66"/>
      <c r="H14" s="3"/>
      <c r="I14" s="3"/>
      <c r="J14" s="3"/>
      <c r="K14" s="3"/>
      <c r="L14" s="52"/>
    </row>
    <row r="15" spans="1:12" ht="12">
      <c r="A15" s="51"/>
      <c r="B15" s="6">
        <f t="shared" si="0"/>
        <v>0</v>
      </c>
      <c r="C15" s="62"/>
      <c r="D15" s="64"/>
      <c r="E15" s="6">
        <f t="shared" si="1"/>
        <v>7</v>
      </c>
      <c r="F15" s="69">
        <v>28</v>
      </c>
      <c r="G15" s="66"/>
      <c r="H15" s="3"/>
      <c r="I15" s="3"/>
      <c r="J15" s="3"/>
      <c r="K15" s="3"/>
      <c r="L15" s="52"/>
    </row>
    <row r="16" spans="1:12" ht="12">
      <c r="A16" s="51"/>
      <c r="B16" s="6">
        <f t="shared" si="0"/>
        <v>0</v>
      </c>
      <c r="C16" s="62"/>
      <c r="D16" s="64"/>
      <c r="E16" s="6">
        <f t="shared" si="1"/>
        <v>8</v>
      </c>
      <c r="F16" s="69">
        <v>27</v>
      </c>
      <c r="G16" s="66"/>
      <c r="H16" s="3"/>
      <c r="I16" s="3"/>
      <c r="J16" s="3"/>
      <c r="K16" s="3"/>
      <c r="L16" s="52"/>
    </row>
    <row r="17" spans="1:12" ht="12">
      <c r="A17" s="51"/>
      <c r="B17" s="6">
        <f>COUNT(C17:C17)+(B16*COUNT(C17:C17))</f>
        <v>0</v>
      </c>
      <c r="C17" s="62"/>
      <c r="D17" s="64"/>
      <c r="E17" s="6">
        <f>COUNT(F17:F17)+(E16*COUNT(F17:F17))</f>
        <v>9</v>
      </c>
      <c r="F17" s="69">
        <v>27</v>
      </c>
      <c r="G17" s="66"/>
      <c r="H17" s="3"/>
      <c r="I17" s="3"/>
      <c r="J17" s="3"/>
      <c r="K17" s="3"/>
      <c r="L17" s="52"/>
    </row>
    <row r="18" spans="1:12" ht="12">
      <c r="A18" s="51"/>
      <c r="B18" s="43">
        <f aca="true" t="shared" si="2" ref="B18:B30">COUNT(C18:C18)+(B17*COUNT(C18:C18))</f>
        <v>0</v>
      </c>
      <c r="C18" s="62"/>
      <c r="D18" s="64"/>
      <c r="E18" s="43">
        <f aca="true" t="shared" si="3" ref="E18:E30">COUNT(F18:F18)+(E17*COUNT(F18:F18))</f>
        <v>10</v>
      </c>
      <c r="F18" s="69">
        <v>27</v>
      </c>
      <c r="G18" s="66"/>
      <c r="H18" s="3"/>
      <c r="I18" s="3"/>
      <c r="J18" s="3"/>
      <c r="K18" s="3"/>
      <c r="L18" s="52"/>
    </row>
    <row r="19" spans="1:12" ht="12">
      <c r="A19" s="51"/>
      <c r="B19" s="43">
        <f t="shared" si="2"/>
        <v>0</v>
      </c>
      <c r="C19" s="62"/>
      <c r="D19" s="64"/>
      <c r="E19" s="43">
        <f t="shared" si="3"/>
        <v>11</v>
      </c>
      <c r="F19" s="69">
        <v>27</v>
      </c>
      <c r="G19" s="66"/>
      <c r="H19" s="3"/>
      <c r="I19" s="3"/>
      <c r="J19" s="3"/>
      <c r="K19" s="3"/>
      <c r="L19" s="52"/>
    </row>
    <row r="20" spans="1:12" ht="12">
      <c r="A20" s="51"/>
      <c r="B20" s="43">
        <f t="shared" si="2"/>
        <v>0</v>
      </c>
      <c r="C20" s="62"/>
      <c r="D20" s="64"/>
      <c r="E20" s="43">
        <f t="shared" si="3"/>
        <v>12</v>
      </c>
      <c r="F20" s="69">
        <v>30</v>
      </c>
      <c r="G20" s="66" t="s">
        <v>29</v>
      </c>
      <c r="H20" s="3"/>
      <c r="I20" s="3"/>
      <c r="J20" s="3"/>
      <c r="K20" s="3"/>
      <c r="L20" s="52"/>
    </row>
    <row r="21" spans="1:12" ht="12">
      <c r="A21" s="51"/>
      <c r="B21" s="43">
        <f t="shared" si="2"/>
        <v>0</v>
      </c>
      <c r="C21" s="62"/>
      <c r="D21" s="64"/>
      <c r="E21" s="43">
        <f t="shared" si="3"/>
        <v>13</v>
      </c>
      <c r="F21" s="69">
        <v>25</v>
      </c>
      <c r="G21" s="66"/>
      <c r="H21" s="3"/>
      <c r="I21" s="3"/>
      <c r="J21" s="3"/>
      <c r="K21" s="3"/>
      <c r="L21" s="52"/>
    </row>
    <row r="22" spans="1:12" ht="12">
      <c r="A22" s="51"/>
      <c r="B22" s="43">
        <f t="shared" si="2"/>
        <v>0</v>
      </c>
      <c r="C22" s="62"/>
      <c r="D22" s="64"/>
      <c r="E22" s="43">
        <f t="shared" si="3"/>
        <v>14</v>
      </c>
      <c r="F22" s="69">
        <v>28</v>
      </c>
      <c r="G22" s="66"/>
      <c r="H22" s="44"/>
      <c r="I22" s="3"/>
      <c r="J22" s="3"/>
      <c r="K22" s="3"/>
      <c r="L22" s="52"/>
    </row>
    <row r="23" spans="1:12" ht="12">
      <c r="A23" s="51"/>
      <c r="B23" s="43">
        <f t="shared" si="2"/>
        <v>0</v>
      </c>
      <c r="C23" s="62"/>
      <c r="D23" s="64"/>
      <c r="E23" s="43">
        <f t="shared" si="3"/>
        <v>15</v>
      </c>
      <c r="F23" s="69">
        <v>30</v>
      </c>
      <c r="G23" s="66"/>
      <c r="H23" s="3"/>
      <c r="I23" s="3"/>
      <c r="J23" s="3"/>
      <c r="K23" s="3"/>
      <c r="L23" s="52"/>
    </row>
    <row r="24" spans="1:12" ht="12">
      <c r="A24" s="51"/>
      <c r="B24" s="43">
        <f t="shared" si="2"/>
        <v>0</v>
      </c>
      <c r="C24" s="62"/>
      <c r="D24" s="64"/>
      <c r="E24" s="43">
        <f t="shared" si="3"/>
        <v>16</v>
      </c>
      <c r="F24" s="62">
        <v>25</v>
      </c>
      <c r="G24" s="66"/>
      <c r="H24" s="3"/>
      <c r="I24" s="3"/>
      <c r="J24" s="3"/>
      <c r="K24" s="3"/>
      <c r="L24" s="52"/>
    </row>
    <row r="25" spans="1:13" ht="12">
      <c r="A25" s="51"/>
      <c r="B25" s="43">
        <f t="shared" si="2"/>
        <v>0</v>
      </c>
      <c r="C25" s="62"/>
      <c r="D25" s="64"/>
      <c r="E25" s="43">
        <f t="shared" si="3"/>
        <v>17</v>
      </c>
      <c r="F25" s="62">
        <v>27</v>
      </c>
      <c r="G25" s="72"/>
      <c r="H25" s="5"/>
      <c r="I25" s="5"/>
      <c r="J25" s="5"/>
      <c r="K25" s="5"/>
      <c r="L25" s="54"/>
      <c r="M25" s="2"/>
    </row>
    <row r="26" spans="1:12" ht="12">
      <c r="A26" s="51"/>
      <c r="B26" s="43">
        <f t="shared" si="2"/>
        <v>0</v>
      </c>
      <c r="C26" s="62"/>
      <c r="D26" s="64"/>
      <c r="E26" s="43">
        <f t="shared" si="3"/>
        <v>18</v>
      </c>
      <c r="F26" s="62">
        <v>30</v>
      </c>
      <c r="G26" s="72"/>
      <c r="H26" s="3"/>
      <c r="I26" s="3"/>
      <c r="J26" s="3"/>
      <c r="K26" s="3"/>
      <c r="L26" s="52"/>
    </row>
    <row r="27" spans="1:12" ht="12">
      <c r="A27" s="51"/>
      <c r="B27" s="43">
        <f t="shared" si="2"/>
        <v>0</v>
      </c>
      <c r="C27" s="62"/>
      <c r="D27" s="64"/>
      <c r="E27" s="43">
        <f t="shared" si="3"/>
        <v>19</v>
      </c>
      <c r="F27" s="62">
        <v>30</v>
      </c>
      <c r="G27" s="72"/>
      <c r="H27" s="3"/>
      <c r="I27" s="3"/>
      <c r="J27" s="3"/>
      <c r="K27" s="3"/>
      <c r="L27" s="52"/>
    </row>
    <row r="28" spans="1:12" ht="12">
      <c r="A28" s="51"/>
      <c r="B28" s="43">
        <f t="shared" si="2"/>
        <v>0</v>
      </c>
      <c r="C28" s="62"/>
      <c r="D28" s="64"/>
      <c r="E28" s="43">
        <f t="shared" si="3"/>
        <v>20</v>
      </c>
      <c r="F28" s="62">
        <v>27</v>
      </c>
      <c r="G28" s="66"/>
      <c r="H28" s="3"/>
      <c r="I28" s="3"/>
      <c r="J28" s="3"/>
      <c r="K28" s="3"/>
      <c r="L28" s="52"/>
    </row>
    <row r="29" spans="1:14" ht="12">
      <c r="A29" s="51"/>
      <c r="B29" s="43">
        <f t="shared" si="2"/>
        <v>0</v>
      </c>
      <c r="C29" s="62"/>
      <c r="D29" s="64"/>
      <c r="E29" s="43">
        <f t="shared" si="3"/>
        <v>21</v>
      </c>
      <c r="F29" s="69">
        <v>23</v>
      </c>
      <c r="G29" s="66"/>
      <c r="H29" s="45"/>
      <c r="I29" s="45"/>
      <c r="J29" s="45"/>
      <c r="K29" s="45"/>
      <c r="L29" s="55"/>
      <c r="M29" s="1"/>
      <c r="N29" s="1"/>
    </row>
    <row r="30" spans="1:12" ht="12">
      <c r="A30" s="51"/>
      <c r="B30" s="43">
        <f t="shared" si="2"/>
        <v>0</v>
      </c>
      <c r="C30" s="62"/>
      <c r="D30" s="64"/>
      <c r="E30" s="43">
        <f t="shared" si="3"/>
        <v>0</v>
      </c>
      <c r="F30" s="69"/>
      <c r="G30" s="66"/>
      <c r="H30" s="3"/>
      <c r="I30" s="3"/>
      <c r="J30" s="3"/>
      <c r="K30" s="3"/>
      <c r="L30" s="52"/>
    </row>
    <row r="31" spans="1:12" ht="12.75" thickBot="1">
      <c r="A31" s="51"/>
      <c r="B31" s="46"/>
      <c r="C31" s="3"/>
      <c r="D31" s="47"/>
      <c r="E31" s="46"/>
      <c r="F31" s="70"/>
      <c r="G31" s="67"/>
      <c r="H31" s="3"/>
      <c r="I31" s="3"/>
      <c r="J31" s="3"/>
      <c r="K31" s="3"/>
      <c r="L31" s="52"/>
    </row>
    <row r="32" spans="1:12" ht="12">
      <c r="A32" s="51"/>
      <c r="B32" s="26"/>
      <c r="C32" s="27">
        <f>COUNT(C8:C30)</f>
        <v>4</v>
      </c>
      <c r="D32" s="27"/>
      <c r="E32" s="27"/>
      <c r="F32" s="27">
        <f>COUNT(F8:F30)</f>
        <v>22</v>
      </c>
      <c r="G32" s="27"/>
      <c r="H32" s="27">
        <f>C32+F32</f>
        <v>26</v>
      </c>
      <c r="I32" s="28"/>
      <c r="J32" s="29" t="s">
        <v>9</v>
      </c>
      <c r="K32" s="30"/>
      <c r="L32" s="52"/>
    </row>
    <row r="33" spans="1:12" ht="12">
      <c r="A33" s="51"/>
      <c r="B33" s="31"/>
      <c r="C33" s="6"/>
      <c r="D33" s="6">
        <f>COUNTIF(D8:D30,"L")</f>
        <v>0</v>
      </c>
      <c r="E33" s="6"/>
      <c r="F33" s="6"/>
      <c r="G33" s="6">
        <f>COUNTIF(G8:G30,"L")</f>
        <v>0</v>
      </c>
      <c r="H33" s="6">
        <f>D33+G33</f>
        <v>0</v>
      </c>
      <c r="I33" s="7"/>
      <c r="J33" s="8" t="s">
        <v>10</v>
      </c>
      <c r="K33" s="32"/>
      <c r="L33" s="52"/>
    </row>
    <row r="34" spans="1:12" ht="12">
      <c r="A34" s="51"/>
      <c r="B34" s="31"/>
      <c r="C34" s="9">
        <f>SUM(C9:C30)/C32</f>
        <v>27</v>
      </c>
      <c r="D34" s="10"/>
      <c r="E34" s="10"/>
      <c r="F34" s="9">
        <f>SUM(F8:F30)/F32</f>
        <v>26</v>
      </c>
      <c r="G34" s="10"/>
      <c r="H34" s="10"/>
      <c r="I34" s="11"/>
      <c r="J34" s="12" t="s">
        <v>14</v>
      </c>
      <c r="K34" s="33"/>
      <c r="L34" s="52"/>
    </row>
    <row r="35" spans="1:12" ht="12">
      <c r="A35" s="51"/>
      <c r="B35" s="31"/>
      <c r="C35" s="13"/>
      <c r="D35" s="13"/>
      <c r="E35" s="13"/>
      <c r="F35" s="9">
        <f>F34*1.025</f>
        <v>26.65</v>
      </c>
      <c r="G35" s="10"/>
      <c r="H35" s="10"/>
      <c r="I35" s="59"/>
      <c r="J35" s="60" t="s">
        <v>11</v>
      </c>
      <c r="K35" s="33"/>
      <c r="L35" s="52"/>
    </row>
    <row r="36" spans="1:12" ht="12">
      <c r="A36" s="51"/>
      <c r="B36" s="31"/>
      <c r="C36" s="14"/>
      <c r="D36" s="14"/>
      <c r="E36" s="14"/>
      <c r="F36" s="15">
        <f>(C34+F35)/2</f>
        <v>26.825</v>
      </c>
      <c r="G36" s="14"/>
      <c r="H36" s="14"/>
      <c r="I36" s="16"/>
      <c r="J36" s="17" t="s">
        <v>8</v>
      </c>
      <c r="K36" s="33"/>
      <c r="L36" s="52"/>
    </row>
    <row r="37" spans="1:12" ht="12">
      <c r="A37" s="51"/>
      <c r="B37" s="31"/>
      <c r="C37" s="18"/>
      <c r="D37" s="18"/>
      <c r="E37" s="18"/>
      <c r="F37" s="19">
        <f>F36/30*110</f>
        <v>98.35833333333333</v>
      </c>
      <c r="G37" s="20">
        <f>F36/30*110</f>
        <v>98.35833333333333</v>
      </c>
      <c r="H37" s="21"/>
      <c r="I37" s="22"/>
      <c r="J37" s="23" t="s">
        <v>12</v>
      </c>
      <c r="K37" s="34"/>
      <c r="L37" s="52"/>
    </row>
    <row r="38" spans="1:12" ht="12">
      <c r="A38" s="51"/>
      <c r="B38" s="31"/>
      <c r="C38" s="3"/>
      <c r="D38" s="3"/>
      <c r="E38" s="3"/>
      <c r="F38" s="3"/>
      <c r="G38" s="3"/>
      <c r="H38" s="4"/>
      <c r="I38" s="4"/>
      <c r="J38" s="4"/>
      <c r="K38" s="33"/>
      <c r="L38" s="52"/>
    </row>
    <row r="39" spans="1:12" ht="12">
      <c r="A39" s="51"/>
      <c r="B39" s="35" t="s">
        <v>15</v>
      </c>
      <c r="C39" s="24" t="s">
        <v>7</v>
      </c>
      <c r="D39" s="24" t="s">
        <v>6</v>
      </c>
      <c r="E39" s="24" t="s">
        <v>5</v>
      </c>
      <c r="F39" s="24" t="s">
        <v>3</v>
      </c>
      <c r="G39" s="24" t="s">
        <v>4</v>
      </c>
      <c r="H39" s="4"/>
      <c r="I39" s="4"/>
      <c r="J39" s="4"/>
      <c r="K39" s="33"/>
      <c r="L39" s="52"/>
    </row>
    <row r="40" spans="1:12" ht="12.75" thickBot="1">
      <c r="A40" s="51"/>
      <c r="B40" s="36">
        <f>IF(F8&lt;20,F37,F37)</f>
        <v>98.35833333333333</v>
      </c>
      <c r="C40" s="37">
        <f>IF(F8&gt;20.99,F37+1,F37)</f>
        <v>99.35833333333333</v>
      </c>
      <c r="D40" s="37">
        <f>IF(F8&gt;24.99,F37+2,F37)</f>
        <v>100.35833333333333</v>
      </c>
      <c r="E40" s="37">
        <f>IF(F8&gt;27.99,F37+3,F37)</f>
        <v>101.35833333333333</v>
      </c>
      <c r="F40" s="37">
        <f>MAX(B40:E40)</f>
        <v>101.35833333333333</v>
      </c>
      <c r="G40" s="37">
        <f>IF(H33&gt;5,F40+1,F40)</f>
        <v>101.35833333333333</v>
      </c>
      <c r="H40" s="38"/>
      <c r="I40" s="76">
        <f>IF(G40&gt;110,110,G40)</f>
        <v>101.35833333333333</v>
      </c>
      <c r="J40" s="77" t="s">
        <v>13</v>
      </c>
      <c r="K40" s="78"/>
      <c r="L40" s="52"/>
    </row>
    <row r="41" spans="1:12" ht="12.75" thickBo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</row>
    <row r="42" ht="12.75" thickTop="1"/>
  </sheetData>
  <mergeCells count="4">
    <mergeCell ref="B2:D2"/>
    <mergeCell ref="E2:I2"/>
    <mergeCell ref="B4:F4"/>
    <mergeCell ref="G4:I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scale="94"/>
  <headerFooter alignWithMargins="0">
    <oddHeader>&amp;L&amp;F - &amp;A&amp;CVOTAZIONE DI LAUREA&amp;R&amp;D - &amp;T</oddHead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15" sqref="B15"/>
    </sheetView>
  </sheetViews>
  <sheetFormatPr defaultColWidth="11.421875" defaultRowHeight="12.75"/>
  <cols>
    <col min="1" max="1" width="7.28125" style="0" customWidth="1"/>
    <col min="2" max="3" width="7.140625" style="0" customWidth="1"/>
    <col min="4" max="4" width="7.421875" style="0" customWidth="1"/>
    <col min="5" max="5" width="7.8515625" style="0" customWidth="1"/>
    <col min="6" max="6" width="7.421875" style="0" customWidth="1"/>
    <col min="7" max="7" width="5.421875" style="0" customWidth="1"/>
    <col min="8" max="8" width="8.00390625" style="0" customWidth="1"/>
  </cols>
  <sheetData>
    <row r="1" spans="1:10" ht="12.75" thickTop="1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12">
      <c r="A2" s="85" t="s">
        <v>16</v>
      </c>
      <c r="B2" s="85"/>
      <c r="C2" s="85"/>
      <c r="D2" s="85"/>
      <c r="E2" s="85"/>
      <c r="F2" s="85"/>
      <c r="G2" s="85"/>
      <c r="H2" s="85"/>
      <c r="I2" s="3"/>
      <c r="J2" s="3"/>
    </row>
    <row r="3" spans="1:10" ht="12.75" thickBot="1">
      <c r="A3" s="73"/>
      <c r="B3" s="73"/>
      <c r="C3" s="73"/>
      <c r="D3" s="73"/>
      <c r="E3" s="73"/>
      <c r="F3" s="73"/>
      <c r="G3" s="73"/>
      <c r="H3" s="73"/>
      <c r="I3" s="3"/>
      <c r="J3" s="3"/>
    </row>
    <row r="4" spans="1:10" ht="12.75" thickBot="1">
      <c r="A4" s="86" t="s">
        <v>30</v>
      </c>
      <c r="B4" s="87"/>
      <c r="C4" s="87"/>
      <c r="D4" s="87"/>
      <c r="E4" s="88"/>
      <c r="F4" s="89" t="s">
        <v>17</v>
      </c>
      <c r="G4" s="89"/>
      <c r="H4" s="89"/>
      <c r="I4" s="25">
        <v>271136</v>
      </c>
      <c r="J4" s="3"/>
    </row>
    <row r="5" spans="1:10" ht="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">
      <c r="A6" s="40"/>
      <c r="B6" s="40" t="s">
        <v>0</v>
      </c>
      <c r="C6" s="40" t="s">
        <v>2</v>
      </c>
      <c r="D6" s="40"/>
      <c r="E6" s="40" t="s">
        <v>1</v>
      </c>
      <c r="F6" s="40" t="s">
        <v>2</v>
      </c>
      <c r="G6" s="40"/>
      <c r="H6" s="40"/>
      <c r="I6" s="5"/>
      <c r="J6" s="5"/>
    </row>
    <row r="7" spans="1:10" ht="12">
      <c r="A7" s="5"/>
      <c r="B7" s="5" t="s">
        <v>19</v>
      </c>
      <c r="C7" s="5"/>
      <c r="D7" s="5"/>
      <c r="E7" s="65" t="s">
        <v>19</v>
      </c>
      <c r="F7" s="65"/>
      <c r="G7" s="5"/>
      <c r="H7" s="5"/>
      <c r="I7" s="5"/>
      <c r="J7" s="5"/>
    </row>
    <row r="8" spans="1:10" ht="12">
      <c r="A8" s="41"/>
      <c r="B8" s="61"/>
      <c r="C8" s="63"/>
      <c r="D8" s="71"/>
      <c r="E8" s="61">
        <v>30</v>
      </c>
      <c r="F8" s="68" t="s">
        <v>31</v>
      </c>
      <c r="G8" s="41" t="s">
        <v>18</v>
      </c>
      <c r="H8" s="42"/>
      <c r="I8" s="42"/>
      <c r="J8" s="71"/>
    </row>
    <row r="9" spans="1:10" ht="12">
      <c r="A9" s="6">
        <f aca="true" t="shared" si="0" ref="A9:A16">COUNT(B9:B9)+(A8*COUNT(B9:B9))</f>
        <v>1</v>
      </c>
      <c r="B9" s="62">
        <v>27</v>
      </c>
      <c r="C9" s="64"/>
      <c r="D9" s="6">
        <f>COUNT(E9:E9)</f>
        <v>1</v>
      </c>
      <c r="E9" s="69">
        <v>27</v>
      </c>
      <c r="F9" s="66"/>
      <c r="G9" s="3"/>
      <c r="H9" s="3"/>
      <c r="I9" s="3"/>
      <c r="J9" s="3"/>
    </row>
    <row r="10" spans="1:10" ht="12">
      <c r="A10" s="6">
        <f t="shared" si="0"/>
        <v>2</v>
      </c>
      <c r="B10" s="62">
        <v>27</v>
      </c>
      <c r="C10" s="64"/>
      <c r="D10" s="6">
        <f aca="true" t="shared" si="1" ref="D10:D16">COUNT(E10:E10)+(D9*COUNT(E10:E10))</f>
        <v>2</v>
      </c>
      <c r="E10" s="69">
        <v>27</v>
      </c>
      <c r="F10" s="66"/>
      <c r="G10" s="3"/>
      <c r="H10" s="3"/>
      <c r="I10" s="3"/>
      <c r="J10" s="3"/>
    </row>
    <row r="11" spans="1:10" ht="12">
      <c r="A11" s="6">
        <f t="shared" si="0"/>
        <v>3</v>
      </c>
      <c r="B11" s="62">
        <v>29</v>
      </c>
      <c r="C11" s="64"/>
      <c r="D11" s="6">
        <f t="shared" si="1"/>
        <v>3</v>
      </c>
      <c r="E11" s="69">
        <v>26</v>
      </c>
      <c r="F11" s="66"/>
      <c r="G11" s="3"/>
      <c r="H11" s="3"/>
      <c r="I11" s="3"/>
      <c r="J11" s="3"/>
    </row>
    <row r="12" spans="1:10" ht="12">
      <c r="A12" s="6">
        <f t="shared" si="0"/>
        <v>4</v>
      </c>
      <c r="B12" s="62">
        <v>30</v>
      </c>
      <c r="C12" s="64"/>
      <c r="D12" s="6">
        <f t="shared" si="1"/>
        <v>4</v>
      </c>
      <c r="E12" s="69">
        <v>28</v>
      </c>
      <c r="F12" s="66"/>
      <c r="G12" s="3"/>
      <c r="H12" s="3"/>
      <c r="I12" s="3"/>
      <c r="J12" s="3"/>
    </row>
    <row r="13" spans="1:10" ht="12">
      <c r="A13" s="6">
        <f t="shared" si="0"/>
        <v>5</v>
      </c>
      <c r="B13" s="62">
        <v>27</v>
      </c>
      <c r="C13" s="64"/>
      <c r="D13" s="6">
        <f t="shared" si="1"/>
        <v>5</v>
      </c>
      <c r="E13" s="69">
        <v>30</v>
      </c>
      <c r="F13" s="66"/>
      <c r="G13" s="3"/>
      <c r="H13" s="3"/>
      <c r="I13" s="3"/>
      <c r="J13" s="3"/>
    </row>
    <row r="14" spans="1:10" ht="12">
      <c r="A14" s="6">
        <f t="shared" si="0"/>
        <v>6</v>
      </c>
      <c r="B14" s="62">
        <v>26</v>
      </c>
      <c r="C14" s="64"/>
      <c r="D14" s="6">
        <f t="shared" si="1"/>
        <v>6</v>
      </c>
      <c r="E14" s="69">
        <v>27</v>
      </c>
      <c r="F14" s="66"/>
      <c r="G14" s="3"/>
      <c r="H14" s="3"/>
      <c r="I14" s="3"/>
      <c r="J14" s="3"/>
    </row>
    <row r="15" spans="1:10" ht="12">
      <c r="A15" s="6">
        <f t="shared" si="0"/>
        <v>0</v>
      </c>
      <c r="B15" s="62"/>
      <c r="C15" s="64"/>
      <c r="D15" s="6">
        <f t="shared" si="1"/>
        <v>7</v>
      </c>
      <c r="E15" s="69">
        <v>30</v>
      </c>
      <c r="F15" s="66" t="s">
        <v>32</v>
      </c>
      <c r="G15" s="3"/>
      <c r="H15" s="3"/>
      <c r="I15" s="3"/>
      <c r="J15" s="3"/>
    </row>
    <row r="16" spans="1:10" ht="12">
      <c r="A16" s="6">
        <f t="shared" si="0"/>
        <v>0</v>
      </c>
      <c r="B16" s="62"/>
      <c r="C16" s="64"/>
      <c r="D16" s="6">
        <f t="shared" si="1"/>
        <v>8</v>
      </c>
      <c r="E16" s="69">
        <v>30</v>
      </c>
      <c r="F16" s="66"/>
      <c r="G16" s="3"/>
      <c r="H16" s="3"/>
      <c r="I16" s="3"/>
      <c r="J16" s="3"/>
    </row>
    <row r="17" spans="1:10" ht="12">
      <c r="A17" s="6">
        <f>COUNT(B17:B17)+(A16*COUNT(B17:B17))</f>
        <v>0</v>
      </c>
      <c r="B17" s="62"/>
      <c r="C17" s="64"/>
      <c r="D17" s="6">
        <f>COUNT(E17:E17)+(D16*COUNT(E17:E17))</f>
        <v>9</v>
      </c>
      <c r="E17" s="69">
        <v>29</v>
      </c>
      <c r="F17" s="66"/>
      <c r="G17" s="3"/>
      <c r="H17" s="3"/>
      <c r="I17" s="3"/>
      <c r="J17" s="3"/>
    </row>
    <row r="18" spans="1:10" ht="12">
      <c r="A18" s="43">
        <f aca="true" t="shared" si="2" ref="A18:A30">COUNT(B18:B18)+(A17*COUNT(B18:B18))</f>
        <v>0</v>
      </c>
      <c r="B18" s="62"/>
      <c r="C18" s="64"/>
      <c r="D18" s="43">
        <f aca="true" t="shared" si="3" ref="D18:D30">COUNT(E18:E18)+(D17*COUNT(E18:E18))</f>
        <v>10</v>
      </c>
      <c r="E18" s="69">
        <v>27</v>
      </c>
      <c r="F18" s="66"/>
      <c r="G18" s="3"/>
      <c r="H18" s="3"/>
      <c r="I18" s="3"/>
      <c r="J18" s="3"/>
    </row>
    <row r="19" spans="1:10" ht="12">
      <c r="A19" s="43">
        <f t="shared" si="2"/>
        <v>0</v>
      </c>
      <c r="B19" s="62"/>
      <c r="C19" s="64"/>
      <c r="D19" s="43">
        <f t="shared" si="3"/>
        <v>11</v>
      </c>
      <c r="E19" s="69">
        <v>28</v>
      </c>
      <c r="F19" s="66"/>
      <c r="G19" s="3"/>
      <c r="H19" s="3"/>
      <c r="I19" s="3"/>
      <c r="J19" s="3"/>
    </row>
    <row r="20" spans="1:10" ht="12">
      <c r="A20" s="43">
        <f t="shared" si="2"/>
        <v>0</v>
      </c>
      <c r="B20" s="62"/>
      <c r="C20" s="64"/>
      <c r="D20" s="43">
        <f t="shared" si="3"/>
        <v>12</v>
      </c>
      <c r="E20" s="69">
        <v>29</v>
      </c>
      <c r="F20" s="66"/>
      <c r="G20" s="3"/>
      <c r="H20" s="3"/>
      <c r="I20" s="3"/>
      <c r="J20" s="3"/>
    </row>
    <row r="21" spans="1:10" ht="12">
      <c r="A21" s="43">
        <f t="shared" si="2"/>
        <v>0</v>
      </c>
      <c r="B21" s="62"/>
      <c r="C21" s="64"/>
      <c r="D21" s="43">
        <f t="shared" si="3"/>
        <v>13</v>
      </c>
      <c r="E21" s="69">
        <v>30</v>
      </c>
      <c r="F21" s="66"/>
      <c r="G21" s="3"/>
      <c r="H21" s="3"/>
      <c r="I21" s="3"/>
      <c r="J21" s="3"/>
    </row>
    <row r="22" spans="1:10" ht="12">
      <c r="A22" s="43">
        <f t="shared" si="2"/>
        <v>0</v>
      </c>
      <c r="B22" s="62"/>
      <c r="C22" s="64"/>
      <c r="D22" s="43">
        <f t="shared" si="3"/>
        <v>14</v>
      </c>
      <c r="E22" s="69">
        <v>27</v>
      </c>
      <c r="F22" s="66"/>
      <c r="G22" s="44"/>
      <c r="H22" s="3"/>
      <c r="I22" s="3"/>
      <c r="J22" s="3"/>
    </row>
    <row r="23" spans="1:10" ht="12">
      <c r="A23" s="43">
        <f t="shared" si="2"/>
        <v>0</v>
      </c>
      <c r="B23" s="62"/>
      <c r="C23" s="64"/>
      <c r="D23" s="43">
        <f t="shared" si="3"/>
        <v>15</v>
      </c>
      <c r="E23" s="69">
        <v>30</v>
      </c>
      <c r="F23" s="66" t="s">
        <v>33</v>
      </c>
      <c r="G23" s="3"/>
      <c r="H23" s="3"/>
      <c r="I23" s="3"/>
      <c r="J23" s="3"/>
    </row>
    <row r="24" spans="1:10" ht="12">
      <c r="A24" s="43">
        <f t="shared" si="2"/>
        <v>0</v>
      </c>
      <c r="B24" s="62"/>
      <c r="C24" s="64"/>
      <c r="D24" s="43">
        <f t="shared" si="3"/>
        <v>16</v>
      </c>
      <c r="E24" s="62">
        <v>26</v>
      </c>
      <c r="F24" s="66"/>
      <c r="G24" s="3"/>
      <c r="H24" s="3"/>
      <c r="I24" s="3"/>
      <c r="J24" s="3"/>
    </row>
    <row r="25" spans="1:10" ht="12">
      <c r="A25" s="43">
        <f t="shared" si="2"/>
        <v>0</v>
      </c>
      <c r="B25" s="62"/>
      <c r="C25" s="64"/>
      <c r="D25" s="43">
        <f t="shared" si="3"/>
        <v>17</v>
      </c>
      <c r="E25" s="62">
        <v>30</v>
      </c>
      <c r="F25" s="72"/>
      <c r="G25" s="5"/>
      <c r="H25" s="5"/>
      <c r="I25" s="5"/>
      <c r="J25" s="5"/>
    </row>
    <row r="26" spans="1:10" ht="12">
      <c r="A26" s="43">
        <f t="shared" si="2"/>
        <v>0</v>
      </c>
      <c r="B26" s="62"/>
      <c r="C26" s="64"/>
      <c r="D26" s="43">
        <f t="shared" si="3"/>
        <v>18</v>
      </c>
      <c r="E26" s="62">
        <v>25</v>
      </c>
      <c r="F26" s="72"/>
      <c r="G26" s="3"/>
      <c r="H26" s="3"/>
      <c r="I26" s="3"/>
      <c r="J26" s="3"/>
    </row>
    <row r="27" spans="1:10" ht="12">
      <c r="A27" s="43">
        <f t="shared" si="2"/>
        <v>0</v>
      </c>
      <c r="B27" s="62"/>
      <c r="C27" s="64"/>
      <c r="D27" s="43">
        <f t="shared" si="3"/>
        <v>0</v>
      </c>
      <c r="E27" s="62"/>
      <c r="F27" s="72"/>
      <c r="G27" s="3"/>
      <c r="H27" s="3"/>
      <c r="I27" s="3"/>
      <c r="J27" s="3"/>
    </row>
    <row r="28" spans="1:10" ht="12">
      <c r="A28" s="43">
        <f t="shared" si="2"/>
        <v>0</v>
      </c>
      <c r="B28" s="62"/>
      <c r="C28" s="64"/>
      <c r="D28" s="43">
        <f t="shared" si="3"/>
        <v>0</v>
      </c>
      <c r="E28" s="62"/>
      <c r="F28" s="66"/>
      <c r="G28" s="3"/>
      <c r="H28" s="3"/>
      <c r="I28" s="3"/>
      <c r="J28" s="3"/>
    </row>
    <row r="29" spans="1:10" ht="12">
      <c r="A29" s="43">
        <f t="shared" si="2"/>
        <v>0</v>
      </c>
      <c r="B29" s="62"/>
      <c r="C29" s="64"/>
      <c r="D29" s="43">
        <f t="shared" si="3"/>
        <v>0</v>
      </c>
      <c r="E29" s="69"/>
      <c r="F29" s="66"/>
      <c r="G29" s="45"/>
      <c r="H29" s="45"/>
      <c r="I29" s="45"/>
      <c r="J29" s="45"/>
    </row>
    <row r="30" spans="1:10" ht="12">
      <c r="A30" s="43">
        <f t="shared" si="2"/>
        <v>0</v>
      </c>
      <c r="B30" s="62"/>
      <c r="C30" s="64"/>
      <c r="D30" s="43">
        <f t="shared" si="3"/>
        <v>0</v>
      </c>
      <c r="E30" s="69"/>
      <c r="F30" s="66"/>
      <c r="G30" s="3"/>
      <c r="H30" s="3"/>
      <c r="I30" s="3"/>
      <c r="J30" s="3"/>
    </row>
    <row r="31" spans="1:10" ht="12.75" thickBot="1">
      <c r="A31" s="46"/>
      <c r="B31" s="3"/>
      <c r="C31" s="47"/>
      <c r="D31" s="46"/>
      <c r="E31" s="70"/>
      <c r="F31" s="67"/>
      <c r="G31" s="3"/>
      <c r="H31" s="3"/>
      <c r="I31" s="3"/>
      <c r="J31" s="3"/>
    </row>
    <row r="32" spans="1:10" ht="12">
      <c r="A32" s="26"/>
      <c r="B32" s="27">
        <f>COUNT(B8:B30)</f>
        <v>6</v>
      </c>
      <c r="C32" s="27"/>
      <c r="D32" s="27"/>
      <c r="E32" s="27">
        <f>COUNT(E8:E30)</f>
        <v>19</v>
      </c>
      <c r="F32" s="27"/>
      <c r="G32" s="27">
        <f>B32+E32</f>
        <v>25</v>
      </c>
      <c r="H32" s="28"/>
      <c r="I32" s="29" t="s">
        <v>9</v>
      </c>
      <c r="J32" s="30"/>
    </row>
    <row r="33" spans="1:10" ht="12">
      <c r="A33" s="31"/>
      <c r="B33" s="6"/>
      <c r="C33" s="6">
        <f>COUNTIF(C8:C30,"L")</f>
        <v>0</v>
      </c>
      <c r="D33" s="6"/>
      <c r="E33" s="6"/>
      <c r="F33" s="6">
        <f>COUNTIF(F8:F30,"L")</f>
        <v>3</v>
      </c>
      <c r="G33" s="6">
        <f>C33+F33</f>
        <v>3</v>
      </c>
      <c r="H33" s="7"/>
      <c r="I33" s="8" t="s">
        <v>10</v>
      </c>
      <c r="J33" s="32"/>
    </row>
    <row r="34" spans="1:10" ht="12">
      <c r="A34" s="31"/>
      <c r="B34" s="9">
        <f>SUM(B9:B30)/B32</f>
        <v>27.666666666666668</v>
      </c>
      <c r="C34" s="10"/>
      <c r="D34" s="10"/>
      <c r="E34" s="9">
        <f>SUM(E8:E30)/E32</f>
        <v>28.210526315789473</v>
      </c>
      <c r="F34" s="10"/>
      <c r="G34" s="10"/>
      <c r="H34" s="11"/>
      <c r="I34" s="12" t="s">
        <v>14</v>
      </c>
      <c r="J34" s="33"/>
    </row>
    <row r="35" spans="1:10" ht="12">
      <c r="A35" s="31"/>
      <c r="B35" s="13"/>
      <c r="C35" s="13"/>
      <c r="D35" s="13"/>
      <c r="E35" s="9">
        <f>E34*1.025</f>
        <v>28.915789473684207</v>
      </c>
      <c r="F35" s="10"/>
      <c r="G35" s="10"/>
      <c r="H35" s="59"/>
      <c r="I35" s="60" t="s">
        <v>11</v>
      </c>
      <c r="J35" s="33"/>
    </row>
    <row r="36" spans="1:10" ht="12">
      <c r="A36" s="31"/>
      <c r="B36" s="14"/>
      <c r="C36" s="14"/>
      <c r="D36" s="14"/>
      <c r="E36" s="15">
        <f>(B34+E35)/2</f>
        <v>28.291228070175436</v>
      </c>
      <c r="F36" s="14"/>
      <c r="G36" s="14"/>
      <c r="H36" s="16"/>
      <c r="I36" s="17" t="s">
        <v>8</v>
      </c>
      <c r="J36" s="33"/>
    </row>
    <row r="37" spans="1:10" ht="12">
      <c r="A37" s="31"/>
      <c r="B37" s="18"/>
      <c r="C37" s="18"/>
      <c r="D37" s="18"/>
      <c r="E37" s="19">
        <f>E36/30*110</f>
        <v>103.7345029239766</v>
      </c>
      <c r="F37" s="20">
        <f>E36/30*110</f>
        <v>103.7345029239766</v>
      </c>
      <c r="G37" s="21"/>
      <c r="H37" s="22"/>
      <c r="I37" s="23" t="s">
        <v>12</v>
      </c>
      <c r="J37" s="34"/>
    </row>
    <row r="38" spans="1:10" ht="12">
      <c r="A38" s="31"/>
      <c r="B38" s="3"/>
      <c r="C38" s="3"/>
      <c r="D38" s="3"/>
      <c r="E38" s="3"/>
      <c r="F38" s="3"/>
      <c r="G38" s="4"/>
      <c r="H38" s="4"/>
      <c r="I38" s="4"/>
      <c r="J38" s="33"/>
    </row>
    <row r="39" spans="1:10" ht="12">
      <c r="A39" s="35" t="s">
        <v>15</v>
      </c>
      <c r="B39" s="24" t="s">
        <v>7</v>
      </c>
      <c r="C39" s="24" t="s">
        <v>6</v>
      </c>
      <c r="D39" s="24" t="s">
        <v>5</v>
      </c>
      <c r="E39" s="24" t="s">
        <v>3</v>
      </c>
      <c r="F39" s="24" t="s">
        <v>4</v>
      </c>
      <c r="G39" s="4"/>
      <c r="H39" s="4"/>
      <c r="I39" s="4"/>
      <c r="J39" s="33"/>
    </row>
    <row r="40" spans="1:10" ht="12.75" thickBot="1">
      <c r="A40" s="36">
        <f>IF(E8&lt;20,E37,E37)</f>
        <v>103.7345029239766</v>
      </c>
      <c r="B40" s="37">
        <f>IF(E8&gt;20.99,E37+1,E37)</f>
        <v>104.7345029239766</v>
      </c>
      <c r="C40" s="37">
        <f>IF(E8&gt;24.99,E37+2,E37)</f>
        <v>105.7345029239766</v>
      </c>
      <c r="D40" s="37">
        <f>IF(E8&gt;27.99,E37+3,E37)</f>
        <v>106.7345029239766</v>
      </c>
      <c r="E40" s="37">
        <f>MAX(A40:D40)</f>
        <v>106.7345029239766</v>
      </c>
      <c r="F40" s="37">
        <f>IF(G33&gt;5,E40+1,E40)</f>
        <v>106.7345029239766</v>
      </c>
      <c r="G40" s="38"/>
      <c r="H40" s="76">
        <f>IF(F40&gt;110,110,F40)</f>
        <v>106.7345029239766</v>
      </c>
      <c r="I40" s="77" t="s">
        <v>13</v>
      </c>
      <c r="J40" s="78"/>
    </row>
    <row r="41" spans="1:10" ht="12.75" thickBot="1">
      <c r="A41" s="57"/>
      <c r="B41" s="57"/>
      <c r="C41" s="57"/>
      <c r="D41" s="57"/>
      <c r="E41" s="57"/>
      <c r="F41" s="57"/>
      <c r="G41" s="57"/>
      <c r="H41" s="57"/>
      <c r="I41" s="57"/>
      <c r="J41" s="57"/>
    </row>
  </sheetData>
  <mergeCells count="4">
    <mergeCell ref="A2:C2"/>
    <mergeCell ref="D2:H2"/>
    <mergeCell ref="A4:E4"/>
    <mergeCell ref="F4:H4"/>
  </mergeCells>
  <printOptions/>
  <pageMargins left="0.3937007874015748" right="0.3937007874015748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F5" sqref="F5:H5"/>
    </sheetView>
  </sheetViews>
  <sheetFormatPr defaultColWidth="11.421875" defaultRowHeight="12.75"/>
  <cols>
    <col min="1" max="1" width="7.00390625" style="0" customWidth="1"/>
    <col min="2" max="2" width="7.8515625" style="0" customWidth="1"/>
    <col min="3" max="3" width="7.421875" style="0" customWidth="1"/>
    <col min="4" max="6" width="7.7109375" style="0" customWidth="1"/>
    <col min="7" max="7" width="4.7109375" style="0" customWidth="1"/>
    <col min="8" max="8" width="8.00390625" style="0" customWidth="1"/>
  </cols>
  <sheetData>
    <row r="1" spans="1:10" ht="18">
      <c r="A1" s="98" t="s">
        <v>39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1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">
      <c r="A3" s="85" t="s">
        <v>16</v>
      </c>
      <c r="B3" s="85"/>
      <c r="C3" s="85"/>
      <c r="D3" s="85"/>
      <c r="E3" s="85"/>
      <c r="F3" s="85"/>
      <c r="G3" s="85"/>
      <c r="H3" s="85"/>
      <c r="I3" s="3"/>
      <c r="J3" s="3"/>
    </row>
    <row r="4" spans="1:10" ht="12.75" thickBot="1">
      <c r="A4" s="73"/>
      <c r="B4" s="73"/>
      <c r="C4" s="73"/>
      <c r="D4" s="73"/>
      <c r="E4" s="73"/>
      <c r="F4" s="73"/>
      <c r="G4" s="73"/>
      <c r="H4" s="73"/>
      <c r="I4" s="3"/>
      <c r="J4" s="3"/>
    </row>
    <row r="5" spans="1:10" ht="12.75" thickBot="1">
      <c r="A5" s="86"/>
      <c r="B5" s="87"/>
      <c r="C5" s="87"/>
      <c r="D5" s="87"/>
      <c r="E5" s="88"/>
      <c r="F5" s="101" t="s">
        <v>17</v>
      </c>
      <c r="G5" s="102"/>
      <c r="H5" s="103"/>
      <c r="I5" s="25"/>
      <c r="J5" s="3"/>
    </row>
    <row r="6" spans="1:10" ht="1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">
      <c r="A7" s="40"/>
      <c r="B7" s="40" t="s">
        <v>0</v>
      </c>
      <c r="C7" s="40" t="s">
        <v>2</v>
      </c>
      <c r="D7" s="40"/>
      <c r="E7" s="40" t="s">
        <v>1</v>
      </c>
      <c r="F7" s="40" t="s">
        <v>2</v>
      </c>
      <c r="G7" s="40"/>
      <c r="H7" s="40"/>
      <c r="I7" s="5"/>
      <c r="J7" s="5"/>
    </row>
    <row r="8" spans="1:10" ht="12">
      <c r="A8" s="5"/>
      <c r="B8" s="5" t="s">
        <v>19</v>
      </c>
      <c r="C8" s="5"/>
      <c r="D8" s="5"/>
      <c r="E8" s="65" t="s">
        <v>19</v>
      </c>
      <c r="F8" s="65"/>
      <c r="G8" s="5"/>
      <c r="H8" s="5"/>
      <c r="I8" s="5"/>
      <c r="J8" s="5"/>
    </row>
    <row r="9" spans="1:10" ht="12">
      <c r="A9" s="41"/>
      <c r="B9" s="61"/>
      <c r="C9" s="63"/>
      <c r="D9" s="71"/>
      <c r="E9" s="81"/>
      <c r="F9" s="95"/>
      <c r="G9" s="41" t="s">
        <v>18</v>
      </c>
      <c r="H9" s="42"/>
      <c r="I9" s="42"/>
      <c r="J9" s="71"/>
    </row>
    <row r="10" spans="1:10" ht="12">
      <c r="A10" s="6">
        <f aca="true" t="shared" si="0" ref="A10:A17">COUNT(B10:B10)+(A9*COUNT(B10:B10))</f>
        <v>0</v>
      </c>
      <c r="B10" s="83"/>
      <c r="C10" s="94"/>
      <c r="D10" s="6">
        <f>COUNT(E10:E10)</f>
        <v>0</v>
      </c>
      <c r="E10" s="82"/>
      <c r="F10" s="96"/>
      <c r="G10" s="3"/>
      <c r="H10" s="3"/>
      <c r="I10" s="3"/>
      <c r="J10" s="3"/>
    </row>
    <row r="11" spans="1:10" ht="12">
      <c r="A11" s="6">
        <f t="shared" si="0"/>
        <v>0</v>
      </c>
      <c r="B11" s="83"/>
      <c r="C11" s="94"/>
      <c r="D11" s="6">
        <f aca="true" t="shared" si="1" ref="D11:D17">COUNT(E11:E11)+(D10*COUNT(E11:E11))</f>
        <v>0</v>
      </c>
      <c r="E11" s="82"/>
      <c r="F11" s="96"/>
      <c r="G11" s="3"/>
      <c r="H11" s="3"/>
      <c r="I11" s="3"/>
      <c r="J11" s="3"/>
    </row>
    <row r="12" spans="1:10" ht="12">
      <c r="A12" s="6">
        <f t="shared" si="0"/>
        <v>0</v>
      </c>
      <c r="B12" s="83"/>
      <c r="C12" s="94"/>
      <c r="D12" s="6">
        <f t="shared" si="1"/>
        <v>0</v>
      </c>
      <c r="E12" s="82"/>
      <c r="F12" s="96"/>
      <c r="G12" s="3"/>
      <c r="H12" s="3"/>
      <c r="I12" s="3"/>
      <c r="J12" s="3"/>
    </row>
    <row r="13" spans="1:10" ht="12">
      <c r="A13" s="6">
        <f t="shared" si="0"/>
        <v>0</v>
      </c>
      <c r="B13" s="83"/>
      <c r="C13" s="94"/>
      <c r="D13" s="6">
        <f t="shared" si="1"/>
        <v>0</v>
      </c>
      <c r="E13" s="82"/>
      <c r="F13" s="96"/>
      <c r="G13" s="3"/>
      <c r="H13" s="3"/>
      <c r="I13" s="3"/>
      <c r="J13" s="3"/>
    </row>
    <row r="14" spans="1:10" ht="12">
      <c r="A14" s="6">
        <f t="shared" si="0"/>
        <v>0</v>
      </c>
      <c r="B14" s="83"/>
      <c r="C14" s="94"/>
      <c r="D14" s="6">
        <f t="shared" si="1"/>
        <v>0</v>
      </c>
      <c r="E14" s="82"/>
      <c r="F14" s="96"/>
      <c r="G14" s="3"/>
      <c r="H14" s="3"/>
      <c r="I14" s="3"/>
      <c r="J14" s="3"/>
    </row>
    <row r="15" spans="1:10" ht="12">
      <c r="A15" s="6">
        <f t="shared" si="0"/>
        <v>0</v>
      </c>
      <c r="B15" s="83"/>
      <c r="C15" s="94"/>
      <c r="D15" s="6">
        <f t="shared" si="1"/>
        <v>0</v>
      </c>
      <c r="E15" s="82"/>
      <c r="F15" s="96"/>
      <c r="G15" s="3"/>
      <c r="H15" s="3"/>
      <c r="I15" s="3"/>
      <c r="J15" s="3"/>
    </row>
    <row r="16" spans="1:10" ht="12">
      <c r="A16" s="6">
        <f t="shared" si="0"/>
        <v>0</v>
      </c>
      <c r="B16" s="83"/>
      <c r="C16" s="94"/>
      <c r="D16" s="6">
        <f t="shared" si="1"/>
        <v>0</v>
      </c>
      <c r="E16" s="82"/>
      <c r="F16" s="96"/>
      <c r="G16" s="3"/>
      <c r="H16" s="3"/>
      <c r="I16" s="3"/>
      <c r="J16" s="3"/>
    </row>
    <row r="17" spans="1:10" ht="12">
      <c r="A17" s="6">
        <f t="shared" si="0"/>
        <v>0</v>
      </c>
      <c r="B17" s="83"/>
      <c r="C17" s="94"/>
      <c r="D17" s="6">
        <f t="shared" si="1"/>
        <v>0</v>
      </c>
      <c r="E17" s="82"/>
      <c r="F17" s="96"/>
      <c r="G17" s="3"/>
      <c r="H17" s="3"/>
      <c r="I17" s="3"/>
      <c r="J17" s="3"/>
    </row>
    <row r="18" spans="1:10" ht="12">
      <c r="A18" s="6">
        <f>COUNT(B18:B18)+(A17*COUNT(B18:B18))</f>
        <v>0</v>
      </c>
      <c r="B18" s="83"/>
      <c r="C18" s="94"/>
      <c r="D18" s="6">
        <f>COUNT(E18:E18)+(D17*COUNT(E18:E18))</f>
        <v>0</v>
      </c>
      <c r="E18" s="82"/>
      <c r="F18" s="96"/>
      <c r="G18" s="3"/>
      <c r="H18" s="3"/>
      <c r="I18" s="3"/>
      <c r="J18" s="3"/>
    </row>
    <row r="19" spans="1:10" ht="12">
      <c r="A19" s="43">
        <f aca="true" t="shared" si="2" ref="A19:A31">COUNT(B19:B19)+(A18*COUNT(B19:B19))</f>
        <v>0</v>
      </c>
      <c r="B19" s="83"/>
      <c r="C19" s="94"/>
      <c r="D19" s="43">
        <f aca="true" t="shared" si="3" ref="D19:D31">COUNT(E19:E19)+(D18*COUNT(E19:E19))</f>
        <v>0</v>
      </c>
      <c r="E19" s="82"/>
      <c r="F19" s="96"/>
      <c r="G19" s="3"/>
      <c r="H19" s="3"/>
      <c r="I19" s="3"/>
      <c r="J19" s="3"/>
    </row>
    <row r="20" spans="1:10" ht="12">
      <c r="A20" s="43">
        <f t="shared" si="2"/>
        <v>0</v>
      </c>
      <c r="B20" s="83"/>
      <c r="C20" s="94"/>
      <c r="D20" s="43">
        <f t="shared" si="3"/>
        <v>0</v>
      </c>
      <c r="E20" s="82"/>
      <c r="F20" s="96"/>
      <c r="G20" s="3"/>
      <c r="H20" s="3"/>
      <c r="I20" s="3"/>
      <c r="J20" s="3"/>
    </row>
    <row r="21" spans="1:10" ht="12">
      <c r="A21" s="43">
        <f t="shared" si="2"/>
        <v>0</v>
      </c>
      <c r="B21" s="83"/>
      <c r="C21" s="94"/>
      <c r="D21" s="43">
        <f t="shared" si="3"/>
        <v>0</v>
      </c>
      <c r="E21" s="82"/>
      <c r="F21" s="96"/>
      <c r="G21" s="3"/>
      <c r="H21" s="3"/>
      <c r="I21" s="3"/>
      <c r="J21" s="3"/>
    </row>
    <row r="22" spans="1:10" ht="12">
      <c r="A22" s="43">
        <f t="shared" si="2"/>
        <v>0</v>
      </c>
      <c r="B22" s="83"/>
      <c r="C22" s="94"/>
      <c r="D22" s="43">
        <f t="shared" si="3"/>
        <v>0</v>
      </c>
      <c r="E22" s="82"/>
      <c r="F22" s="96"/>
      <c r="G22" s="3"/>
      <c r="H22" s="3"/>
      <c r="I22" s="3"/>
      <c r="J22" s="3"/>
    </row>
    <row r="23" spans="1:10" ht="12">
      <c r="A23" s="43">
        <f t="shared" si="2"/>
        <v>0</v>
      </c>
      <c r="B23" s="83"/>
      <c r="C23" s="94"/>
      <c r="D23" s="43">
        <f t="shared" si="3"/>
        <v>0</v>
      </c>
      <c r="E23" s="82"/>
      <c r="F23" s="96"/>
      <c r="G23" s="44"/>
      <c r="H23" s="3"/>
      <c r="I23" s="3"/>
      <c r="J23" s="3"/>
    </row>
    <row r="24" spans="1:10" ht="12">
      <c r="A24" s="43">
        <f t="shared" si="2"/>
        <v>0</v>
      </c>
      <c r="B24" s="83"/>
      <c r="C24" s="94"/>
      <c r="D24" s="43">
        <f t="shared" si="3"/>
        <v>0</v>
      </c>
      <c r="E24" s="82"/>
      <c r="F24" s="96"/>
      <c r="G24" s="3"/>
      <c r="H24" s="3"/>
      <c r="I24" s="3"/>
      <c r="J24" s="3"/>
    </row>
    <row r="25" spans="1:10" ht="12">
      <c r="A25" s="43">
        <f t="shared" si="2"/>
        <v>0</v>
      </c>
      <c r="B25" s="83"/>
      <c r="C25" s="94"/>
      <c r="D25" s="43">
        <f t="shared" si="3"/>
        <v>0</v>
      </c>
      <c r="E25" s="83"/>
      <c r="F25" s="96"/>
      <c r="G25" s="3"/>
      <c r="H25" s="3"/>
      <c r="I25" s="3"/>
      <c r="J25" s="3"/>
    </row>
    <row r="26" spans="1:10" ht="12">
      <c r="A26" s="43">
        <f t="shared" si="2"/>
        <v>0</v>
      </c>
      <c r="B26" s="83"/>
      <c r="C26" s="94"/>
      <c r="D26" s="43">
        <f t="shared" si="3"/>
        <v>0</v>
      </c>
      <c r="E26" s="83"/>
      <c r="F26" s="97"/>
      <c r="G26" s="5"/>
      <c r="H26" s="5"/>
      <c r="I26" s="5"/>
      <c r="J26" s="5"/>
    </row>
    <row r="27" spans="1:10" ht="12">
      <c r="A27" s="43">
        <f t="shared" si="2"/>
        <v>0</v>
      </c>
      <c r="B27" s="83"/>
      <c r="C27" s="94"/>
      <c r="D27" s="43">
        <f t="shared" si="3"/>
        <v>0</v>
      </c>
      <c r="E27" s="83"/>
      <c r="F27" s="97"/>
      <c r="G27" s="3"/>
      <c r="H27" s="3"/>
      <c r="I27" s="3"/>
      <c r="J27" s="3"/>
    </row>
    <row r="28" spans="1:10" ht="12">
      <c r="A28" s="43">
        <f t="shared" si="2"/>
        <v>0</v>
      </c>
      <c r="B28" s="83"/>
      <c r="C28" s="94"/>
      <c r="D28" s="43">
        <f t="shared" si="3"/>
        <v>0</v>
      </c>
      <c r="E28" s="83"/>
      <c r="F28" s="97"/>
      <c r="G28" s="3"/>
      <c r="H28" s="3"/>
      <c r="I28" s="3"/>
      <c r="J28" s="3"/>
    </row>
    <row r="29" spans="1:10" ht="12">
      <c r="A29" s="43">
        <f t="shared" si="2"/>
        <v>0</v>
      </c>
      <c r="B29" s="83"/>
      <c r="C29" s="94"/>
      <c r="D29" s="43">
        <f t="shared" si="3"/>
        <v>0</v>
      </c>
      <c r="E29" s="83"/>
      <c r="F29" s="96"/>
      <c r="G29" s="3"/>
      <c r="H29" s="3"/>
      <c r="I29" s="3"/>
      <c r="J29" s="3"/>
    </row>
    <row r="30" spans="1:10" ht="12">
      <c r="A30" s="43">
        <f t="shared" si="2"/>
        <v>0</v>
      </c>
      <c r="B30" s="83"/>
      <c r="C30" s="94"/>
      <c r="D30" s="43">
        <f t="shared" si="3"/>
        <v>0</v>
      </c>
      <c r="E30" s="82"/>
      <c r="F30" s="96"/>
      <c r="G30" s="45"/>
      <c r="H30" s="45"/>
      <c r="I30" s="45"/>
      <c r="J30" s="45"/>
    </row>
    <row r="31" spans="1:10" ht="12">
      <c r="A31" s="43">
        <f t="shared" si="2"/>
        <v>0</v>
      </c>
      <c r="B31" s="83"/>
      <c r="C31" s="94"/>
      <c r="D31" s="43">
        <f t="shared" si="3"/>
        <v>0</v>
      </c>
      <c r="E31" s="82"/>
      <c r="F31" s="96"/>
      <c r="G31" s="3"/>
      <c r="H31" s="3"/>
      <c r="I31" s="3"/>
      <c r="J31" s="3"/>
    </row>
    <row r="32" spans="1:10" ht="12">
      <c r="A32" s="43"/>
      <c r="B32" s="84"/>
      <c r="C32" s="64"/>
      <c r="D32" s="43">
        <f>COUNT(E32:E32)+(D31*COUNT(E32:E32))</f>
        <v>0</v>
      </c>
      <c r="E32" s="82"/>
      <c r="F32" s="96"/>
      <c r="G32" s="3"/>
      <c r="H32" s="3"/>
      <c r="I32" s="3"/>
      <c r="J32" s="3"/>
    </row>
    <row r="33" spans="1:10" ht="12">
      <c r="A33" s="43"/>
      <c r="B33" s="84"/>
      <c r="C33" s="64"/>
      <c r="D33" s="43">
        <f>COUNT(E33:E33)+(D32*COUNT(E33:E33))</f>
        <v>0</v>
      </c>
      <c r="E33" s="82"/>
      <c r="F33" s="96"/>
      <c r="G33" s="3"/>
      <c r="H33" s="3"/>
      <c r="I33" s="3"/>
      <c r="J33" s="3"/>
    </row>
    <row r="34" spans="1:10" ht="12">
      <c r="A34" s="43"/>
      <c r="B34" s="84"/>
      <c r="C34" s="64"/>
      <c r="D34" s="43">
        <f>COUNT(E34:E34)+(D33*COUNT(E34:E34))</f>
        <v>0</v>
      </c>
      <c r="E34" s="82"/>
      <c r="F34" s="96"/>
      <c r="G34" s="3"/>
      <c r="H34" s="3"/>
      <c r="I34" s="3"/>
      <c r="J34" s="3"/>
    </row>
    <row r="35" spans="1:10" ht="12">
      <c r="A35" s="43"/>
      <c r="B35" s="84"/>
      <c r="C35" s="64"/>
      <c r="D35" s="43">
        <f>COUNT(E35:E35)+(D34*COUNT(E35:E35))</f>
        <v>0</v>
      </c>
      <c r="E35" s="82"/>
      <c r="F35" s="96"/>
      <c r="G35" s="3"/>
      <c r="H35" s="3"/>
      <c r="I35" s="3"/>
      <c r="J35" s="3"/>
    </row>
    <row r="36" spans="1:10" ht="12">
      <c r="A36" s="43"/>
      <c r="B36" s="84"/>
      <c r="C36" s="64"/>
      <c r="D36" s="43">
        <f>COUNT(E36:E36)+(D35*COUNT(E36:E36))</f>
        <v>0</v>
      </c>
      <c r="E36" s="82"/>
      <c r="F36" s="96"/>
      <c r="G36" s="3"/>
      <c r="H36" s="3"/>
      <c r="I36" s="3"/>
      <c r="J36" s="3"/>
    </row>
    <row r="37" spans="1:10" ht="12.75" thickBot="1">
      <c r="A37" s="46"/>
      <c r="B37" s="3"/>
      <c r="C37" s="47"/>
      <c r="D37" s="46"/>
      <c r="E37" s="70"/>
      <c r="F37" s="67"/>
      <c r="G37" s="3"/>
      <c r="H37" s="3"/>
      <c r="I37" s="3"/>
      <c r="J37" s="3"/>
    </row>
    <row r="38" spans="1:10" ht="12">
      <c r="A38" s="26"/>
      <c r="B38" s="27">
        <f>COUNT(B9:B31)</f>
        <v>0</v>
      </c>
      <c r="C38" s="27"/>
      <c r="D38" s="27"/>
      <c r="E38" s="27">
        <f>COUNT(E9:E36)</f>
        <v>0</v>
      </c>
      <c r="F38" s="27"/>
      <c r="G38" s="27">
        <f>B38+E38</f>
        <v>0</v>
      </c>
      <c r="H38" s="28"/>
      <c r="I38" s="29" t="s">
        <v>9</v>
      </c>
      <c r="J38" s="30"/>
    </row>
    <row r="39" spans="1:10" ht="12">
      <c r="A39" s="31"/>
      <c r="B39" s="6"/>
      <c r="C39" s="6">
        <f>COUNTIF(C9:C31,"L")</f>
        <v>0</v>
      </c>
      <c r="D39" s="6"/>
      <c r="E39" s="6"/>
      <c r="F39" s="6">
        <f>COUNTIF(F9:F31,"L")</f>
        <v>0</v>
      </c>
      <c r="G39" s="6">
        <f>C39+F39</f>
        <v>0</v>
      </c>
      <c r="H39" s="7"/>
      <c r="I39" s="8" t="s">
        <v>10</v>
      </c>
      <c r="J39" s="32"/>
    </row>
    <row r="40" spans="1:10" ht="12">
      <c r="A40" s="31"/>
      <c r="B40" s="9" t="e">
        <f>SUM(B10:B31)/B38</f>
        <v>#DIV/0!</v>
      </c>
      <c r="C40" s="10"/>
      <c r="D40" s="10"/>
      <c r="E40" s="9" t="e">
        <f>SUM(E9:E36)/E38</f>
        <v>#DIV/0!</v>
      </c>
      <c r="F40" s="10"/>
      <c r="G40" s="10"/>
      <c r="H40" s="11"/>
      <c r="I40" s="12" t="s">
        <v>14</v>
      </c>
      <c r="J40" s="33"/>
    </row>
    <row r="41" spans="1:10" ht="12">
      <c r="A41" s="31"/>
      <c r="B41" s="13"/>
      <c r="C41" s="13"/>
      <c r="D41" s="13"/>
      <c r="E41" s="9" t="e">
        <f>E40*1.025</f>
        <v>#DIV/0!</v>
      </c>
      <c r="F41" s="10"/>
      <c r="G41" s="10"/>
      <c r="H41" s="59"/>
      <c r="I41" s="60" t="s">
        <v>11</v>
      </c>
      <c r="J41" s="33"/>
    </row>
    <row r="42" spans="1:10" ht="12">
      <c r="A42" s="31"/>
      <c r="B42" s="14"/>
      <c r="C42" s="14"/>
      <c r="D42" s="14"/>
      <c r="E42" s="15" t="e">
        <f>(B40+E41)/2</f>
        <v>#DIV/0!</v>
      </c>
      <c r="F42" s="14"/>
      <c r="G42" s="14"/>
      <c r="H42" s="16"/>
      <c r="I42" s="17" t="s">
        <v>8</v>
      </c>
      <c r="J42" s="33"/>
    </row>
    <row r="43" spans="1:10" ht="12">
      <c r="A43" s="31"/>
      <c r="B43" s="18"/>
      <c r="C43" s="18"/>
      <c r="D43" s="18"/>
      <c r="E43" s="19" t="e">
        <f>E42/30*110</f>
        <v>#DIV/0!</v>
      </c>
      <c r="F43" s="20" t="e">
        <f>E42/30*110</f>
        <v>#DIV/0!</v>
      </c>
      <c r="G43" s="21"/>
      <c r="H43" s="22"/>
      <c r="I43" s="23" t="s">
        <v>12</v>
      </c>
      <c r="J43" s="34"/>
    </row>
    <row r="44" spans="1:10" ht="12">
      <c r="A44" s="31"/>
      <c r="B44" s="3"/>
      <c r="C44" s="3"/>
      <c r="D44" s="3"/>
      <c r="E44" s="3"/>
      <c r="F44" s="3"/>
      <c r="G44" s="4"/>
      <c r="H44" s="4"/>
      <c r="I44" s="4"/>
      <c r="J44" s="33"/>
    </row>
    <row r="45" spans="1:10" ht="12">
      <c r="A45" s="35" t="s">
        <v>15</v>
      </c>
      <c r="B45" s="24" t="s">
        <v>7</v>
      </c>
      <c r="C45" s="24" t="s">
        <v>6</v>
      </c>
      <c r="D45" s="24" t="s">
        <v>5</v>
      </c>
      <c r="E45" s="24" t="s">
        <v>3</v>
      </c>
      <c r="F45" s="24" t="s">
        <v>4</v>
      </c>
      <c r="G45" s="4"/>
      <c r="H45" s="4"/>
      <c r="I45" s="4"/>
      <c r="J45" s="33"/>
    </row>
    <row r="46" spans="1:10" ht="12.75" thickBot="1">
      <c r="A46" s="36" t="e">
        <f>IF(E9&lt;20,E43,E43)</f>
        <v>#DIV/0!</v>
      </c>
      <c r="B46" s="37" t="e">
        <f>IF(E9&gt;20.99,E43+1,E43)</f>
        <v>#DIV/0!</v>
      </c>
      <c r="C46" s="37" t="e">
        <f>IF(E9&gt;24.99,E43+2,E43)</f>
        <v>#DIV/0!</v>
      </c>
      <c r="D46" s="37" t="e">
        <f>IF(E9&gt;27.99,E43+3,E43)</f>
        <v>#DIV/0!</v>
      </c>
      <c r="E46" s="37" t="e">
        <f>MAX(A46:D46)</f>
        <v>#DIV/0!</v>
      </c>
      <c r="F46" s="37" t="e">
        <f>IF(G39&gt;5,E46+1,E46)</f>
        <v>#DIV/0!</v>
      </c>
      <c r="G46" s="38"/>
      <c r="H46" s="76"/>
      <c r="I46" s="92" t="s">
        <v>36</v>
      </c>
      <c r="J46" s="93"/>
    </row>
    <row r="47" spans="1:10" ht="12">
      <c r="A47" s="80"/>
      <c r="B47" s="80"/>
      <c r="C47" s="80"/>
      <c r="D47" s="80"/>
      <c r="E47" s="80"/>
      <c r="F47" s="80"/>
      <c r="G47" s="80"/>
      <c r="H47" s="80"/>
      <c r="I47" s="80"/>
      <c r="J47" s="80"/>
    </row>
    <row r="48" spans="1:10" ht="22.5" customHeight="1">
      <c r="A48" s="90" t="s">
        <v>38</v>
      </c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46.5" customHeight="1">
      <c r="A49" s="91" t="s">
        <v>37</v>
      </c>
      <c r="B49" s="91"/>
      <c r="C49" s="91"/>
      <c r="D49" s="91"/>
      <c r="E49" s="91"/>
      <c r="F49" s="91"/>
      <c r="G49" s="91"/>
      <c r="H49" s="91"/>
      <c r="I49" s="91"/>
      <c r="J49" s="91"/>
    </row>
  </sheetData>
  <mergeCells count="8">
    <mergeCell ref="A1:J1"/>
    <mergeCell ref="A48:J48"/>
    <mergeCell ref="A49:J49"/>
    <mergeCell ref="A3:C3"/>
    <mergeCell ref="D3:H3"/>
    <mergeCell ref="A5:E5"/>
    <mergeCell ref="F5:H5"/>
    <mergeCell ref="I46:J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Maria Letizia Gualandi</cp:lastModifiedBy>
  <cp:lastPrinted>2010-09-23T17:40:19Z</cp:lastPrinted>
  <dcterms:created xsi:type="dcterms:W3CDTF">2002-11-15T18:05:19Z</dcterms:created>
  <dcterms:modified xsi:type="dcterms:W3CDTF">2012-10-24T13:52:06Z</dcterms:modified>
  <cp:category/>
  <cp:version/>
  <cp:contentType/>
  <cp:contentStatus/>
</cp:coreProperties>
</file>